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jerie\Downloads\"/>
    </mc:Choice>
  </mc:AlternateContent>
  <xr:revisionPtr revIDLastSave="0" documentId="13_ncr:1_{3B0BFE9E-BCB9-421B-8876-2AD0EDD30E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0" sheetId="2" r:id="rId1"/>
  </sheets>
  <definedNames>
    <definedName name="_xlnm._FilterDatabase" localSheetId="0" hidden="1">'60'!$A$6:$U$7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" i="2" l="1"/>
  <c r="Q11" i="2"/>
  <c r="P11" i="2"/>
  <c r="O11" i="2"/>
  <c r="N11" i="2"/>
  <c r="M11" i="2"/>
  <c r="R19" i="2"/>
  <c r="Q19" i="2"/>
  <c r="P19" i="2"/>
  <c r="O19" i="2"/>
  <c r="N19" i="2"/>
  <c r="M19" i="2"/>
  <c r="R13" i="2"/>
  <c r="Q13" i="2"/>
  <c r="P13" i="2"/>
  <c r="O13" i="2"/>
  <c r="N13" i="2"/>
  <c r="M13" i="2"/>
  <c r="R9" i="2"/>
  <c r="Q9" i="2"/>
  <c r="P9" i="2"/>
  <c r="O9" i="2"/>
  <c r="N9" i="2"/>
  <c r="M9" i="2"/>
  <c r="R17" i="2"/>
  <c r="Q17" i="2"/>
  <c r="P17" i="2"/>
  <c r="O17" i="2"/>
  <c r="N17" i="2"/>
  <c r="M17" i="2"/>
  <c r="R20" i="2"/>
  <c r="Q20" i="2"/>
  <c r="P20" i="2"/>
  <c r="R12" i="2"/>
  <c r="Q12" i="2"/>
  <c r="P12" i="2"/>
  <c r="S12" i="2" s="1"/>
  <c r="R15" i="2"/>
  <c r="Q15" i="2"/>
  <c r="P15" i="2"/>
  <c r="R21" i="2"/>
  <c r="Q21" i="2"/>
  <c r="S21" i="2"/>
  <c r="P21" i="2"/>
  <c r="R14" i="2"/>
  <c r="Q14" i="2"/>
  <c r="P14" i="2"/>
  <c r="R10" i="2"/>
  <c r="Q10" i="2"/>
  <c r="P10" i="2"/>
  <c r="R18" i="2"/>
  <c r="Q18" i="2"/>
  <c r="P18" i="2"/>
  <c r="R8" i="2"/>
  <c r="Q8" i="2"/>
  <c r="P8" i="2"/>
  <c r="R16" i="2"/>
  <c r="Q16" i="2"/>
  <c r="P16" i="2"/>
  <c r="O20" i="2"/>
  <c r="N20" i="2"/>
  <c r="M20" i="2"/>
  <c r="O12" i="2"/>
  <c r="N12" i="2"/>
  <c r="M12" i="2"/>
  <c r="O15" i="2"/>
  <c r="N15" i="2"/>
  <c r="M15" i="2"/>
  <c r="O21" i="2"/>
  <c r="N21" i="2"/>
  <c r="M21" i="2"/>
  <c r="O14" i="2"/>
  <c r="N14" i="2"/>
  <c r="M14" i="2"/>
  <c r="O10" i="2"/>
  <c r="N10" i="2"/>
  <c r="M10" i="2"/>
  <c r="O18" i="2"/>
  <c r="N18" i="2"/>
  <c r="M18" i="2"/>
  <c r="O8" i="2"/>
  <c r="M8" i="2"/>
  <c r="N8" i="2"/>
  <c r="O16" i="2"/>
  <c r="N16" i="2"/>
  <c r="M16" i="2"/>
  <c r="K17" i="2"/>
  <c r="K11" i="2"/>
  <c r="J11" i="2"/>
  <c r="I11" i="2"/>
  <c r="H11" i="2"/>
  <c r="G11" i="2"/>
  <c r="F11" i="2"/>
  <c r="J17" i="2"/>
  <c r="I17" i="2"/>
  <c r="H17" i="2"/>
  <c r="G17" i="2"/>
  <c r="F17" i="2"/>
  <c r="K9" i="2"/>
  <c r="J9" i="2"/>
  <c r="I9" i="2"/>
  <c r="H9" i="2"/>
  <c r="G9" i="2"/>
  <c r="F9" i="2"/>
  <c r="K13" i="2"/>
  <c r="J13" i="2"/>
  <c r="I13" i="2"/>
  <c r="H13" i="2"/>
  <c r="G13" i="2"/>
  <c r="F13" i="2"/>
  <c r="K19" i="2"/>
  <c r="J19" i="2"/>
  <c r="L19" i="2" s="1"/>
  <c r="I19" i="2"/>
  <c r="H19" i="2"/>
  <c r="G19" i="2"/>
  <c r="F19" i="2"/>
  <c r="K20" i="2"/>
  <c r="J20" i="2"/>
  <c r="I20" i="2"/>
  <c r="K12" i="2"/>
  <c r="J12" i="2"/>
  <c r="I12" i="2"/>
  <c r="K15" i="2"/>
  <c r="J15" i="2"/>
  <c r="I15" i="2"/>
  <c r="K21" i="2"/>
  <c r="J21" i="2"/>
  <c r="I21" i="2"/>
  <c r="K14" i="2"/>
  <c r="J14" i="2"/>
  <c r="I14" i="2"/>
  <c r="K10" i="2"/>
  <c r="J10" i="2"/>
  <c r="I10" i="2"/>
  <c r="K18" i="2"/>
  <c r="J18" i="2"/>
  <c r="I18" i="2"/>
  <c r="K8" i="2"/>
  <c r="J8" i="2"/>
  <c r="I8" i="2"/>
  <c r="K16" i="2"/>
  <c r="J16" i="2"/>
  <c r="I16" i="2"/>
  <c r="H20" i="2"/>
  <c r="G20" i="2"/>
  <c r="F20" i="2"/>
  <c r="H12" i="2"/>
  <c r="G12" i="2"/>
  <c r="F12" i="2"/>
  <c r="H15" i="2"/>
  <c r="G15" i="2"/>
  <c r="F15" i="2"/>
  <c r="H21" i="2"/>
  <c r="L21" i="2" s="1"/>
  <c r="G21" i="2"/>
  <c r="F21" i="2"/>
  <c r="H14" i="2"/>
  <c r="G14" i="2"/>
  <c r="F14" i="2"/>
  <c r="H10" i="2"/>
  <c r="G10" i="2"/>
  <c r="F10" i="2"/>
  <c r="H18" i="2"/>
  <c r="L18" i="2" s="1"/>
  <c r="G18" i="2"/>
  <c r="F18" i="2"/>
  <c r="H8" i="2"/>
  <c r="G8" i="2"/>
  <c r="F8" i="2"/>
  <c r="H16" i="2"/>
  <c r="G16" i="2"/>
  <c r="F16" i="2"/>
  <c r="L14" i="2"/>
  <c r="S15" i="2"/>
  <c r="S16" i="2"/>
  <c r="S19" i="2"/>
  <c r="S9" i="2"/>
  <c r="S18" i="2"/>
  <c r="S8" i="2"/>
  <c r="S20" i="2"/>
  <c r="S14" i="2"/>
  <c r="S13" i="2"/>
  <c r="S17" i="2"/>
  <c r="S11" i="2"/>
  <c r="S22" i="2"/>
  <c r="S23" i="2"/>
  <c r="T23" i="2"/>
  <c r="T22" i="2"/>
  <c r="L9" i="2"/>
  <c r="L23" i="2"/>
  <c r="L22" i="2"/>
  <c r="L11" i="2"/>
  <c r="L13" i="2"/>
  <c r="L8" i="2"/>
  <c r="L16" i="2"/>
  <c r="L15" i="2"/>
  <c r="L17" i="2" l="1"/>
  <c r="T17" i="2" s="1"/>
  <c r="L20" i="2"/>
  <c r="T20" i="2" s="1"/>
  <c r="T18" i="2"/>
  <c r="T11" i="2"/>
  <c r="T15" i="2"/>
  <c r="T19" i="2"/>
  <c r="T16" i="2"/>
  <c r="S10" i="2"/>
  <c r="T13" i="2"/>
  <c r="T14" i="2"/>
  <c r="T8" i="2"/>
  <c r="L10" i="2"/>
  <c r="T21" i="2"/>
  <c r="T9" i="2"/>
  <c r="L12" i="2"/>
  <c r="T12" i="2" s="1"/>
  <c r="T10" i="2" l="1"/>
</calcChain>
</file>

<file path=xl/sharedStrings.xml><?xml version="1.0" encoding="utf-8"?>
<sst xmlns="http://schemas.openxmlformats.org/spreadsheetml/2006/main" count="68" uniqueCount="56">
  <si>
    <t>VÝSLEDKOVÁ LISTINA</t>
  </si>
  <si>
    <t>Velkorážka</t>
  </si>
  <si>
    <t>Datum:</t>
  </si>
  <si>
    <t>Místo:</t>
  </si>
  <si>
    <t>Horní Branná</t>
  </si>
  <si>
    <t>Soutěž:</t>
  </si>
  <si>
    <t>Disciplína:</t>
  </si>
  <si>
    <t>VP 60</t>
  </si>
  <si>
    <r>
      <t>Poř</t>
    </r>
    <r>
      <rPr>
        <sz val="12"/>
        <rFont val="Times New Roman"/>
        <family val="1"/>
        <charset val="238"/>
      </rPr>
      <t>.</t>
    </r>
  </si>
  <si>
    <t>Příjmení</t>
  </si>
  <si>
    <t>Rok</t>
  </si>
  <si>
    <t>Klub</t>
  </si>
  <si>
    <t>Celkové</t>
  </si>
  <si>
    <t>VT</t>
  </si>
  <si>
    <t>nar</t>
  </si>
  <si>
    <t>číslo</t>
  </si>
  <si>
    <t>výsledky</t>
  </si>
  <si>
    <t>FIŠERA</t>
  </si>
  <si>
    <t>Roman</t>
  </si>
  <si>
    <t>JERIE</t>
  </si>
  <si>
    <t>Jiří</t>
  </si>
  <si>
    <t>RADDA</t>
  </si>
  <si>
    <t>Miloš</t>
  </si>
  <si>
    <t>Hlavní rozhodčí:</t>
  </si>
  <si>
    <t>Tomáš ml.</t>
  </si>
  <si>
    <t>KVZ Vrchlabí</t>
  </si>
  <si>
    <t>Jiří Svoboda</t>
  </si>
  <si>
    <t>David</t>
  </si>
  <si>
    <t>BLAŠKA</t>
  </si>
  <si>
    <t>B1812</t>
  </si>
  <si>
    <t>Jméno</t>
  </si>
  <si>
    <t>SSK 0577 Horní Branná</t>
  </si>
  <si>
    <t>Mezinárodní</t>
  </si>
  <si>
    <t>Figura 18,5</t>
  </si>
  <si>
    <t>Mezi součet</t>
  </si>
  <si>
    <t xml:space="preserve"> 0905 Liberec</t>
  </si>
  <si>
    <t>MILER</t>
  </si>
  <si>
    <t>SOCHOR</t>
  </si>
  <si>
    <t>Petr</t>
  </si>
  <si>
    <t>Tomáš</t>
  </si>
  <si>
    <t>PEIKER</t>
  </si>
  <si>
    <t>Miroslav</t>
  </si>
  <si>
    <t>Combat Liberc</t>
  </si>
  <si>
    <t>VOJTÍŠEK</t>
  </si>
  <si>
    <t>Josef</t>
  </si>
  <si>
    <t>KSPZ</t>
  </si>
  <si>
    <t>OPOČENSKÝ</t>
  </si>
  <si>
    <t>Vladimír</t>
  </si>
  <si>
    <t>KVZ Rokytnice n.Jizerou</t>
  </si>
  <si>
    <t>JEŽEK</t>
  </si>
  <si>
    <t>Arnošt</t>
  </si>
  <si>
    <t>VOTOČEK</t>
  </si>
  <si>
    <t>Vlastimil</t>
  </si>
  <si>
    <t>KONOPOVÁ</t>
  </si>
  <si>
    <t>Kateřina</t>
  </si>
  <si>
    <t>Závod ukončen ve 13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</si>
</sst>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0"/>
      <name val="Arial"/>
      <charset val="238"/>
    </font>
    <font>
      <b/>
      <sz val="1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Arial"/>
      <family val="2"/>
      <charset val="238"/>
    </font>
    <font>
      <b/>
      <i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0" xfId="0" applyFont="1"/>
    <xf numFmtId="49" fontId="0" fillId="0" borderId="0" xfId="0" applyNumberFormat="1"/>
    <xf numFmtId="0" fontId="8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28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0" fontId="10" fillId="0" borderId="2" xfId="0" applyFont="1" applyBorder="1" applyAlignment="1">
      <alignment vertical="center" wrapText="1"/>
    </xf>
    <xf numFmtId="49" fontId="7" fillId="0" borderId="17" xfId="0" applyNumberFormat="1" applyFont="1" applyBorder="1" applyAlignment="1">
      <alignment horizontal="left" vertical="center" wrapText="1"/>
    </xf>
    <xf numFmtId="0" fontId="10" fillId="0" borderId="22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49" fontId="7" fillId="0" borderId="35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textRotation="90" wrapText="1"/>
    </xf>
    <xf numFmtId="0" fontId="7" fillId="0" borderId="7" xfId="0" applyFont="1" applyBorder="1" applyAlignment="1">
      <alignment vertical="center" textRotation="90" wrapText="1"/>
    </xf>
    <xf numFmtId="14" fontId="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37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83F3-7E15-4B8E-A060-01E76A599F0F}">
  <dimension ref="A1:U36"/>
  <sheetViews>
    <sheetView tabSelected="1" topLeftCell="A2" zoomScale="78" workbookViewId="0">
      <selection activeCell="E6" sqref="E6"/>
    </sheetView>
  </sheetViews>
  <sheetFormatPr defaultRowHeight="12.5" x14ac:dyDescent="0.25"/>
  <cols>
    <col min="1" max="1" width="5.1796875" customWidth="1"/>
    <col min="2" max="2" width="13.08984375" customWidth="1"/>
    <col min="3" max="3" width="10.26953125" customWidth="1"/>
    <col min="4" max="4" width="5.7265625" customWidth="1"/>
    <col min="5" max="5" width="21.6328125" style="8" customWidth="1"/>
    <col min="6" max="11" width="4.81640625" style="8" customWidth="1"/>
    <col min="12" max="12" width="6.81640625" style="8" customWidth="1"/>
    <col min="13" max="18" width="4.7265625" customWidth="1"/>
    <col min="19" max="19" width="6.81640625" customWidth="1"/>
    <col min="20" max="20" width="8.7265625" customWidth="1"/>
    <col min="21" max="21" width="6.453125" style="1" customWidth="1"/>
  </cols>
  <sheetData>
    <row r="1" spans="1:21" ht="22.5" x14ac:dyDescent="0.25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1" ht="15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21" ht="15.5" x14ac:dyDescent="0.25">
      <c r="A3" s="2"/>
      <c r="B3" s="3" t="s">
        <v>2</v>
      </c>
      <c r="C3" s="81">
        <v>46186</v>
      </c>
      <c r="D3" s="81"/>
      <c r="E3" s="81"/>
      <c r="F3" s="34"/>
      <c r="G3" s="34"/>
      <c r="H3" s="34"/>
      <c r="I3" s="34"/>
      <c r="J3" s="34"/>
      <c r="K3" s="34"/>
      <c r="L3" s="34"/>
      <c r="M3" s="4"/>
      <c r="N3" s="4"/>
      <c r="O3" s="5" t="s">
        <v>3</v>
      </c>
      <c r="P3" s="83" t="s">
        <v>4</v>
      </c>
      <c r="Q3" s="83"/>
      <c r="R3" s="83"/>
      <c r="S3" s="83"/>
    </row>
    <row r="4" spans="1:21" ht="16.5" x14ac:dyDescent="0.25">
      <c r="A4" s="2"/>
      <c r="B4" s="3" t="s">
        <v>5</v>
      </c>
      <c r="C4" s="82" t="s">
        <v>1</v>
      </c>
      <c r="D4" s="82"/>
      <c r="E4" s="82"/>
      <c r="F4" s="35"/>
      <c r="G4" s="35"/>
      <c r="H4" s="35"/>
      <c r="I4" s="35"/>
      <c r="J4" s="35"/>
      <c r="K4" s="35"/>
      <c r="L4" s="35"/>
      <c r="M4" s="4"/>
      <c r="N4" s="4"/>
      <c r="O4" s="6" t="s">
        <v>6</v>
      </c>
      <c r="P4" s="83" t="s">
        <v>7</v>
      </c>
      <c r="Q4" s="83"/>
      <c r="R4" s="83"/>
      <c r="S4" s="83"/>
      <c r="T4" s="13"/>
      <c r="U4" s="52"/>
    </row>
    <row r="5" spans="1:21" ht="16" thickBot="1" x14ac:dyDescent="0.3">
      <c r="A5" s="2"/>
      <c r="B5" s="13"/>
      <c r="C5" s="13"/>
      <c r="D5" s="13"/>
      <c r="E5" s="53"/>
      <c r="F5" s="53"/>
      <c r="G5" s="53"/>
      <c r="H5" s="53"/>
      <c r="I5" s="53"/>
      <c r="J5" s="53"/>
      <c r="K5" s="53"/>
      <c r="L5" s="53"/>
      <c r="M5" s="13"/>
      <c r="N5" s="13"/>
      <c r="O5" s="13"/>
      <c r="P5" s="13"/>
      <c r="Q5" s="13"/>
      <c r="R5" s="13"/>
      <c r="S5" s="13"/>
      <c r="T5" s="13"/>
      <c r="U5" s="52"/>
    </row>
    <row r="6" spans="1:21" s="13" customFormat="1" ht="18.75" customHeight="1" thickTop="1" x14ac:dyDescent="0.25">
      <c r="A6" s="79" t="s">
        <v>8</v>
      </c>
      <c r="B6" s="9" t="s">
        <v>9</v>
      </c>
      <c r="C6" s="36" t="s">
        <v>30</v>
      </c>
      <c r="D6" s="10" t="s">
        <v>10</v>
      </c>
      <c r="E6" s="11" t="s">
        <v>11</v>
      </c>
      <c r="F6" s="71" t="s">
        <v>32</v>
      </c>
      <c r="G6" s="72"/>
      <c r="H6" s="72"/>
      <c r="I6" s="72"/>
      <c r="J6" s="72"/>
      <c r="K6" s="73"/>
      <c r="L6" s="69" t="s">
        <v>34</v>
      </c>
      <c r="M6" s="71" t="s">
        <v>33</v>
      </c>
      <c r="N6" s="72"/>
      <c r="O6" s="72"/>
      <c r="P6" s="72"/>
      <c r="Q6" s="72"/>
      <c r="R6" s="73"/>
      <c r="S6" s="69" t="s">
        <v>34</v>
      </c>
      <c r="T6" s="12" t="s">
        <v>12</v>
      </c>
      <c r="U6" s="76" t="s">
        <v>13</v>
      </c>
    </row>
    <row r="7" spans="1:21" s="13" customFormat="1" ht="13.5" thickBot="1" x14ac:dyDescent="0.3">
      <c r="A7" s="80"/>
      <c r="B7" s="14"/>
      <c r="C7" s="37"/>
      <c r="D7" s="15" t="s">
        <v>14</v>
      </c>
      <c r="E7" s="16" t="s">
        <v>15</v>
      </c>
      <c r="F7" s="17">
        <v>1</v>
      </c>
      <c r="G7" s="18">
        <v>2</v>
      </c>
      <c r="H7" s="18">
        <v>3</v>
      </c>
      <c r="I7" s="18">
        <v>4</v>
      </c>
      <c r="J7" s="18">
        <v>5</v>
      </c>
      <c r="K7" s="51">
        <v>6</v>
      </c>
      <c r="L7" s="70"/>
      <c r="M7" s="17">
        <v>1</v>
      </c>
      <c r="N7" s="18">
        <v>2</v>
      </c>
      <c r="O7" s="18">
        <v>3</v>
      </c>
      <c r="P7" s="18">
        <v>4</v>
      </c>
      <c r="Q7" s="18">
        <v>5</v>
      </c>
      <c r="R7" s="51">
        <v>6</v>
      </c>
      <c r="S7" s="70"/>
      <c r="T7" s="19" t="s">
        <v>16</v>
      </c>
      <c r="U7" s="77"/>
    </row>
    <row r="8" spans="1:21" s="13" customFormat="1" ht="16" customHeight="1" thickTop="1" x14ac:dyDescent="0.25">
      <c r="A8" s="20">
        <v>1</v>
      </c>
      <c r="B8" s="54" t="s">
        <v>43</v>
      </c>
      <c r="C8" s="84" t="s">
        <v>44</v>
      </c>
      <c r="D8" s="21">
        <v>1959</v>
      </c>
      <c r="E8" s="55" t="s">
        <v>45</v>
      </c>
      <c r="F8" s="42">
        <f>10+10+10+10+10</f>
        <v>50</v>
      </c>
      <c r="G8" s="43">
        <f>10+10+9+9+9</f>
        <v>47</v>
      </c>
      <c r="H8" s="43">
        <f>9+9+9+8+8</f>
        <v>43</v>
      </c>
      <c r="I8" s="43">
        <f>10+10+10+10+10</f>
        <v>50</v>
      </c>
      <c r="J8" s="43">
        <f>9+9+9+9+9</f>
        <v>45</v>
      </c>
      <c r="K8" s="61">
        <f>9+8+8+8+8</f>
        <v>41</v>
      </c>
      <c r="L8" s="66">
        <f>IF(SUM(F8:K8)=0,"",SUM(F8:K8))</f>
        <v>276</v>
      </c>
      <c r="M8" s="44">
        <f>10+10+10+10+10</f>
        <v>50</v>
      </c>
      <c r="N8" s="45">
        <f>10+10+9+9+9</f>
        <v>47</v>
      </c>
      <c r="O8" s="45">
        <f>9+9+9+8+8</f>
        <v>43</v>
      </c>
      <c r="P8" s="45">
        <f>10+10+10+10+10</f>
        <v>50</v>
      </c>
      <c r="Q8" s="45">
        <f>9+9+9+9+9</f>
        <v>45</v>
      </c>
      <c r="R8" s="46">
        <f>9+9+9+8+8</f>
        <v>43</v>
      </c>
      <c r="S8" s="66">
        <f>IF(SUM(M8:R8)=0,"",SUM(M8:R8))</f>
        <v>278</v>
      </c>
      <c r="T8" s="63">
        <f>IF(SUM(F8:K8,M8:R8)=0,"",SUM(L8,S8))</f>
        <v>554</v>
      </c>
      <c r="U8" s="22"/>
    </row>
    <row r="9" spans="1:21" s="13" customFormat="1" ht="16" customHeight="1" x14ac:dyDescent="0.25">
      <c r="A9" s="20">
        <v>2</v>
      </c>
      <c r="B9" s="40" t="s">
        <v>53</v>
      </c>
      <c r="C9" s="26" t="s">
        <v>54</v>
      </c>
      <c r="D9" s="21">
        <v>1977</v>
      </c>
      <c r="E9" s="55" t="s">
        <v>31</v>
      </c>
      <c r="F9" s="47">
        <f>10+10+10+10+10</f>
        <v>50</v>
      </c>
      <c r="G9" s="48">
        <f>10+9+9+9+9</f>
        <v>46</v>
      </c>
      <c r="H9" s="48">
        <f>9+7+7+7+7</f>
        <v>37</v>
      </c>
      <c r="I9" s="48">
        <f>10+10+10+10+10</f>
        <v>50</v>
      </c>
      <c r="J9" s="48">
        <f>9+9+9+9+9</f>
        <v>45</v>
      </c>
      <c r="K9" s="62">
        <f>8+8+8+7+7</f>
        <v>38</v>
      </c>
      <c r="L9" s="67">
        <f>IF(SUM(F9:K9)=0,"",SUM(F9:K9))</f>
        <v>266</v>
      </c>
      <c r="M9" s="49">
        <f>10+10+10+10+10</f>
        <v>50</v>
      </c>
      <c r="N9" s="21">
        <f>10+10+10+9+9</f>
        <v>48</v>
      </c>
      <c r="O9" s="21">
        <f>9+9+9+9+9</f>
        <v>45</v>
      </c>
      <c r="P9" s="21">
        <f>10+10+10+10+10</f>
        <v>50</v>
      </c>
      <c r="Q9" s="21">
        <f>10+9+9+9+9</f>
        <v>46</v>
      </c>
      <c r="R9" s="50">
        <f>9+8+8+8+8</f>
        <v>41</v>
      </c>
      <c r="S9" s="67">
        <f>IF(SUM(M9:R9)=0,"",SUM(M9:R9))</f>
        <v>280</v>
      </c>
      <c r="T9" s="64">
        <f>IF(SUM(F9:K9,M9:R9)=0,"",SUM(L9,S9))</f>
        <v>546</v>
      </c>
      <c r="U9" s="24"/>
    </row>
    <row r="10" spans="1:21" s="13" customFormat="1" ht="16" customHeight="1" x14ac:dyDescent="0.25">
      <c r="A10" s="20">
        <v>3</v>
      </c>
      <c r="B10" s="40" t="s">
        <v>28</v>
      </c>
      <c r="C10" s="56" t="s">
        <v>20</v>
      </c>
      <c r="D10" s="21">
        <v>1968</v>
      </c>
      <c r="E10" s="55" t="s">
        <v>35</v>
      </c>
      <c r="F10" s="47">
        <f>10+10+10+9+9</f>
        <v>48</v>
      </c>
      <c r="G10" s="48">
        <f>9+9+9+9+9</f>
        <v>45</v>
      </c>
      <c r="H10" s="48">
        <f>8+8+8+7+7</f>
        <v>38</v>
      </c>
      <c r="I10" s="48">
        <f>10+10+10+10+9</f>
        <v>49</v>
      </c>
      <c r="J10" s="48">
        <f>9+9+9+9+9</f>
        <v>45</v>
      </c>
      <c r="K10" s="62">
        <f>9+8+8+7+5</f>
        <v>37</v>
      </c>
      <c r="L10" s="67">
        <f>IF(SUM(F10:K10)=0,"",SUM(F10:K10))</f>
        <v>262</v>
      </c>
      <c r="M10" s="49">
        <f>10+10+10+10+10</f>
        <v>50</v>
      </c>
      <c r="N10" s="21">
        <f>10+10+10+9+9</f>
        <v>48</v>
      </c>
      <c r="O10" s="21">
        <f>9+9+9+8+8</f>
        <v>43</v>
      </c>
      <c r="P10" s="21">
        <f>10+10+10+10+10</f>
        <v>50</v>
      </c>
      <c r="Q10" s="21">
        <f>10+10+10+10+9</f>
        <v>49</v>
      </c>
      <c r="R10" s="50">
        <f>9+9+9+9+8</f>
        <v>44</v>
      </c>
      <c r="S10" s="67">
        <f>IF(SUM(M10:R10)=0,"",SUM(M10:R10))</f>
        <v>284</v>
      </c>
      <c r="T10" s="64">
        <f>IF(SUM(F10:K10,M10:R10)=0,"",SUM(L10,S10))</f>
        <v>546</v>
      </c>
      <c r="U10" s="23"/>
    </row>
    <row r="11" spans="1:21" s="13" customFormat="1" ht="16" customHeight="1" x14ac:dyDescent="0.25">
      <c r="A11" s="85">
        <v>4</v>
      </c>
      <c r="B11" s="40" t="s">
        <v>17</v>
      </c>
      <c r="C11" s="26" t="s">
        <v>18</v>
      </c>
      <c r="D11" s="21">
        <v>1973</v>
      </c>
      <c r="E11" s="55" t="s">
        <v>31</v>
      </c>
      <c r="F11" s="47">
        <f>10+10+10+10+9</f>
        <v>49</v>
      </c>
      <c r="G11" s="48">
        <f>9+9+9+8+8</f>
        <v>43</v>
      </c>
      <c r="H11" s="48">
        <f>8+8+8+7+7</f>
        <v>38</v>
      </c>
      <c r="I11" s="48">
        <f>10+10+10+10+10</f>
        <v>50</v>
      </c>
      <c r="J11" s="48">
        <f>10+9+9+9+9</f>
        <v>46</v>
      </c>
      <c r="K11" s="62">
        <f>8+8+8+8+7</f>
        <v>39</v>
      </c>
      <c r="L11" s="67">
        <f>IF(SUM(F11:K11)=0,"",SUM(F11:K11))</f>
        <v>265</v>
      </c>
      <c r="M11" s="49">
        <f>10+10+10+10+10</f>
        <v>50</v>
      </c>
      <c r="N11" s="21">
        <f>10+10+9+9+9</f>
        <v>47</v>
      </c>
      <c r="O11" s="21">
        <f>9+9+9+9+9</f>
        <v>45</v>
      </c>
      <c r="P11" s="21">
        <f>10+10+10+10+10</f>
        <v>50</v>
      </c>
      <c r="Q11" s="21">
        <f>10+9+9+9+9</f>
        <v>46</v>
      </c>
      <c r="R11" s="50">
        <f>9+9+8+8+7</f>
        <v>41</v>
      </c>
      <c r="S11" s="67">
        <f>IF(SUM(M11:R11)=0,"",SUM(M11:R11))</f>
        <v>279</v>
      </c>
      <c r="T11" s="64">
        <f>IF(SUM(F11:K11,M11:R11)=0,"",SUM(L11,S11))</f>
        <v>544</v>
      </c>
      <c r="U11" s="23"/>
    </row>
    <row r="12" spans="1:21" s="13" customFormat="1" ht="16" customHeight="1" x14ac:dyDescent="0.25">
      <c r="A12" s="85">
        <v>5</v>
      </c>
      <c r="B12" s="40" t="s">
        <v>21</v>
      </c>
      <c r="C12" s="26" t="s">
        <v>22</v>
      </c>
      <c r="D12" s="21">
        <v>1962</v>
      </c>
      <c r="E12" s="55" t="s">
        <v>31</v>
      </c>
      <c r="F12" s="47">
        <f>10+10+10+10+10</f>
        <v>50</v>
      </c>
      <c r="G12" s="48">
        <f>10+9+9+9+9</f>
        <v>46</v>
      </c>
      <c r="H12" s="48">
        <f>9+8+8+8+8</f>
        <v>41</v>
      </c>
      <c r="I12" s="48">
        <f>10+10+10+10+9</f>
        <v>49</v>
      </c>
      <c r="J12" s="48">
        <f>9+9+9+9+9</f>
        <v>45</v>
      </c>
      <c r="K12" s="62">
        <f>8+8+8+7+7</f>
        <v>38</v>
      </c>
      <c r="L12" s="67">
        <f>IF(SUM(F12:K12)=0,"",SUM(F12:K12))</f>
        <v>269</v>
      </c>
      <c r="M12" s="49">
        <f>10+10+10+10+9</f>
        <v>49</v>
      </c>
      <c r="N12" s="21">
        <f>9+9+9+9+9</f>
        <v>45</v>
      </c>
      <c r="O12" s="21">
        <f>9+8+8+8+7</f>
        <v>40</v>
      </c>
      <c r="P12" s="21">
        <f>10+10+10+10+10</f>
        <v>50</v>
      </c>
      <c r="Q12" s="21">
        <f>10+10+9+9+9</f>
        <v>47</v>
      </c>
      <c r="R12" s="50">
        <f>9+9+9+8+8</f>
        <v>43</v>
      </c>
      <c r="S12" s="67">
        <f>IF(SUM(M12:R12)=0,"",SUM(M12:R12))</f>
        <v>274</v>
      </c>
      <c r="T12" s="64">
        <f>IF(SUM(F12:K12,M12:R12)=0,"",SUM(L12,S12))</f>
        <v>543</v>
      </c>
      <c r="U12" s="23"/>
    </row>
    <row r="13" spans="1:21" s="13" customFormat="1" ht="16" customHeight="1" x14ac:dyDescent="0.25">
      <c r="A13" s="85">
        <v>6</v>
      </c>
      <c r="B13" s="40" t="s">
        <v>51</v>
      </c>
      <c r="C13" s="26" t="s">
        <v>52</v>
      </c>
      <c r="D13" s="21">
        <v>1962</v>
      </c>
      <c r="E13" s="55" t="s">
        <v>25</v>
      </c>
      <c r="F13" s="47">
        <f>10+10+10+10+9</f>
        <v>49</v>
      </c>
      <c r="G13" s="48">
        <f>9+9+9+9+9</f>
        <v>45</v>
      </c>
      <c r="H13" s="48">
        <f>9+8+8+8+8</f>
        <v>41</v>
      </c>
      <c r="I13" s="48">
        <f>10+10+10+9+9</f>
        <v>48</v>
      </c>
      <c r="J13" s="48">
        <f>9+9+9+9+9</f>
        <v>45</v>
      </c>
      <c r="K13" s="62">
        <f>9+8+8+7+7</f>
        <v>39</v>
      </c>
      <c r="L13" s="67">
        <f>IF(SUM(F13:K13)=0,"",SUM(F13:K13))</f>
        <v>267</v>
      </c>
      <c r="M13" s="49">
        <f>10+10+10+10+10</f>
        <v>50</v>
      </c>
      <c r="N13" s="21">
        <f>10+9+9+9+9</f>
        <v>46</v>
      </c>
      <c r="O13" s="21">
        <f>9+9+8+8+8</f>
        <v>42</v>
      </c>
      <c r="P13" s="21">
        <f>10+10+10+10+10</f>
        <v>50</v>
      </c>
      <c r="Q13" s="21">
        <f>10+9+9+9+9</f>
        <v>46</v>
      </c>
      <c r="R13" s="50">
        <f>9+9+8+8+5</f>
        <v>39</v>
      </c>
      <c r="S13" s="67">
        <f>IF(SUM(M13:R13)=0,"",SUM(M13:R13))</f>
        <v>273</v>
      </c>
      <c r="T13" s="64">
        <f>IF(SUM(F13:K13,M13:R13)=0,"",SUM(L13,S13))</f>
        <v>540</v>
      </c>
      <c r="U13" s="23"/>
    </row>
    <row r="14" spans="1:21" s="13" customFormat="1" ht="16" customHeight="1" x14ac:dyDescent="0.25">
      <c r="A14" s="85">
        <v>7</v>
      </c>
      <c r="B14" s="40" t="s">
        <v>46</v>
      </c>
      <c r="C14" s="26" t="s">
        <v>47</v>
      </c>
      <c r="D14" s="21">
        <v>1955</v>
      </c>
      <c r="E14" s="55" t="s">
        <v>48</v>
      </c>
      <c r="F14" s="47">
        <f>10+10+10+10+10</f>
        <v>50</v>
      </c>
      <c r="G14" s="48">
        <f>10+9+9+9+9</f>
        <v>46</v>
      </c>
      <c r="H14" s="48">
        <f>9+9+8+8+3</f>
        <v>37</v>
      </c>
      <c r="I14" s="48">
        <f>10+9+9+9+9</f>
        <v>46</v>
      </c>
      <c r="J14" s="48">
        <f>9+9+9+8+8</f>
        <v>43</v>
      </c>
      <c r="K14" s="62">
        <f>8+8+8+6+6</f>
        <v>36</v>
      </c>
      <c r="L14" s="67">
        <f>IF(SUM(F14:K14)=0,"",SUM(F14:K14))</f>
        <v>258</v>
      </c>
      <c r="M14" s="49">
        <f>10+10+10+10+10</f>
        <v>50</v>
      </c>
      <c r="N14" s="21">
        <f>10+10+9+9+9</f>
        <v>47</v>
      </c>
      <c r="O14" s="21">
        <f>8+8+8+8+8</f>
        <v>40</v>
      </c>
      <c r="P14" s="21">
        <f>10+10+10+10+9</f>
        <v>49</v>
      </c>
      <c r="Q14" s="21">
        <f>9+9+9+9+9</f>
        <v>45</v>
      </c>
      <c r="R14" s="50">
        <f>9+9+9+8+7</f>
        <v>42</v>
      </c>
      <c r="S14" s="67">
        <f>IF(SUM(M14:R14)=0,"",SUM(M14:R14))</f>
        <v>273</v>
      </c>
      <c r="T14" s="64">
        <f>IF(SUM(F14:K14,M14:R14)=0,"",SUM(L14,S14))</f>
        <v>531</v>
      </c>
      <c r="U14" s="23"/>
    </row>
    <row r="15" spans="1:21" s="13" customFormat="1" ht="16" customHeight="1" x14ac:dyDescent="0.25">
      <c r="A15" s="85">
        <v>8</v>
      </c>
      <c r="B15" s="40" t="s">
        <v>21</v>
      </c>
      <c r="C15" s="26" t="s">
        <v>39</v>
      </c>
      <c r="D15" s="21">
        <v>1968</v>
      </c>
      <c r="E15" s="55" t="s">
        <v>31</v>
      </c>
      <c r="F15" s="47">
        <f>10+10+10+9+9</f>
        <v>48</v>
      </c>
      <c r="G15" s="48">
        <f>9+8+8+8+8</f>
        <v>41</v>
      </c>
      <c r="H15" s="48">
        <f>8+7+7+7+6</f>
        <v>35</v>
      </c>
      <c r="I15" s="48">
        <f>10+10+9+9+9</f>
        <v>47</v>
      </c>
      <c r="J15" s="48">
        <f>9+9+9+8+8</f>
        <v>43</v>
      </c>
      <c r="K15" s="62">
        <f>8+8+7+7+7</f>
        <v>37</v>
      </c>
      <c r="L15" s="67">
        <f>IF(SUM(F15:K15)=0,"",SUM(F15:K15))</f>
        <v>251</v>
      </c>
      <c r="M15" s="49">
        <f>10+10+10+10+10</f>
        <v>50</v>
      </c>
      <c r="N15" s="21">
        <f>10+10+9+9+9</f>
        <v>47</v>
      </c>
      <c r="O15" s="21">
        <f>9+9+8+8+8</f>
        <v>42</v>
      </c>
      <c r="P15" s="21">
        <f>10+10+10+10+10</f>
        <v>50</v>
      </c>
      <c r="Q15" s="21">
        <f>10+10+10+9+9</f>
        <v>48</v>
      </c>
      <c r="R15" s="50">
        <f>9+9+9+9+0</f>
        <v>36</v>
      </c>
      <c r="S15" s="67">
        <f>IF(SUM(M15:R15)=0,"",SUM(M15:R15))</f>
        <v>273</v>
      </c>
      <c r="T15" s="64">
        <f>IF(SUM(F15:K15,M15:R15)=0,"",SUM(L15,S15))</f>
        <v>524</v>
      </c>
      <c r="U15" s="23"/>
    </row>
    <row r="16" spans="1:21" s="13" customFormat="1" ht="16" customHeight="1" x14ac:dyDescent="0.25">
      <c r="A16" s="85">
        <v>9</v>
      </c>
      <c r="B16" s="40" t="s">
        <v>40</v>
      </c>
      <c r="C16" s="26" t="s">
        <v>41</v>
      </c>
      <c r="D16" s="21">
        <v>1955</v>
      </c>
      <c r="E16" s="55" t="s">
        <v>42</v>
      </c>
      <c r="F16" s="47">
        <f>10+10+9+9+9</f>
        <v>47</v>
      </c>
      <c r="G16" s="48">
        <f>9+9+8+8+8</f>
        <v>42</v>
      </c>
      <c r="H16" s="48">
        <f>8+7+7+7+7</f>
        <v>36</v>
      </c>
      <c r="I16" s="48">
        <f>10+10+10+10+9</f>
        <v>49</v>
      </c>
      <c r="J16" s="48">
        <f>9+9+9+9+8</f>
        <v>44</v>
      </c>
      <c r="K16" s="62">
        <f>8+8+8+7+6</f>
        <v>37</v>
      </c>
      <c r="L16" s="67">
        <f>IF(SUM(F16:K16)=0,"",SUM(F16:K16))</f>
        <v>255</v>
      </c>
      <c r="M16" s="49">
        <f>10+10+10+10+10</f>
        <v>50</v>
      </c>
      <c r="N16" s="21">
        <f>10+10+9+9+9</f>
        <v>47</v>
      </c>
      <c r="O16" s="21">
        <f>9+9+8+8+8</f>
        <v>42</v>
      </c>
      <c r="P16" s="21">
        <f>10+10+10+10+9</f>
        <v>49</v>
      </c>
      <c r="Q16" s="21">
        <f>9+9+9+9+9</f>
        <v>45</v>
      </c>
      <c r="R16" s="50">
        <f>9+8+7+7+0</f>
        <v>31</v>
      </c>
      <c r="S16" s="67">
        <f>IF(SUM(M16:R16)=0,"",SUM(M16:R16))</f>
        <v>264</v>
      </c>
      <c r="T16" s="64">
        <f>IF(SUM(F16:K16,M16:R16)=0,"",SUM(L16,S16))</f>
        <v>519</v>
      </c>
      <c r="U16" s="23"/>
    </row>
    <row r="17" spans="1:21" s="13" customFormat="1" ht="16" customHeight="1" x14ac:dyDescent="0.25">
      <c r="A17" s="85">
        <v>10</v>
      </c>
      <c r="B17" s="40" t="s">
        <v>19</v>
      </c>
      <c r="C17" s="26" t="s">
        <v>20</v>
      </c>
      <c r="D17" s="21">
        <v>1973</v>
      </c>
      <c r="E17" s="55" t="s">
        <v>31</v>
      </c>
      <c r="F17" s="47">
        <f>10+10+9+9+9</f>
        <v>47</v>
      </c>
      <c r="G17" s="48">
        <f>9+9+9+9+8</f>
        <v>44</v>
      </c>
      <c r="H17" s="48">
        <f>8+7+7+7+3</f>
        <v>32</v>
      </c>
      <c r="I17" s="48">
        <f>10+10+9+9+8</f>
        <v>46</v>
      </c>
      <c r="J17" s="48">
        <f>8+8+8+8+8</f>
        <v>40</v>
      </c>
      <c r="K17" s="62">
        <f>8+8+7+7+3</f>
        <v>33</v>
      </c>
      <c r="L17" s="67">
        <f>IF(SUM(F17:K17)=0,"",SUM(F17:K17))</f>
        <v>242</v>
      </c>
      <c r="M17" s="49">
        <f>10+10+9+9+9</f>
        <v>47</v>
      </c>
      <c r="N17" s="21">
        <f>9+9+8+8+8</f>
        <v>42</v>
      </c>
      <c r="O17" s="21">
        <f>8+8+8+7+6</f>
        <v>37</v>
      </c>
      <c r="P17" s="21">
        <f>9+9+9+8+8</f>
        <v>43</v>
      </c>
      <c r="Q17" s="21">
        <f>8+8+8+8+8</f>
        <v>40</v>
      </c>
      <c r="R17" s="50">
        <f>7+7+7+7+0</f>
        <v>28</v>
      </c>
      <c r="S17" s="67">
        <f>IF(SUM(M17:R17)=0,"",SUM(M17:R17))</f>
        <v>237</v>
      </c>
      <c r="T17" s="64">
        <f>IF(SUM(F17:K17,M17:R17)=0,"",SUM(L17,S17))</f>
        <v>479</v>
      </c>
      <c r="U17" s="23"/>
    </row>
    <row r="18" spans="1:21" s="13" customFormat="1" ht="16" customHeight="1" x14ac:dyDescent="0.25">
      <c r="A18" s="85">
        <v>11</v>
      </c>
      <c r="B18" s="40" t="s">
        <v>49</v>
      </c>
      <c r="C18" s="26" t="s">
        <v>50</v>
      </c>
      <c r="D18" s="21">
        <v>1961</v>
      </c>
      <c r="E18" s="55" t="s">
        <v>48</v>
      </c>
      <c r="F18" s="47">
        <f>9+9+9+9+9</f>
        <v>45</v>
      </c>
      <c r="G18" s="48">
        <f>9+9+8+8+7</f>
        <v>41</v>
      </c>
      <c r="H18" s="48">
        <f>7+6+6+5+3</f>
        <v>27</v>
      </c>
      <c r="I18" s="48">
        <f>10+9+9+8+8</f>
        <v>44</v>
      </c>
      <c r="J18" s="48">
        <f>8+7+7+7+7</f>
        <v>36</v>
      </c>
      <c r="K18" s="62">
        <f>6+6+6+5+5</f>
        <v>28</v>
      </c>
      <c r="L18" s="67">
        <f>IF(SUM(F18:K18)=0,"",SUM(F18:K18))</f>
        <v>221</v>
      </c>
      <c r="M18" s="49">
        <f>10+10+10+10+10</f>
        <v>50</v>
      </c>
      <c r="N18" s="21">
        <f>10+9+9+9+9</f>
        <v>46</v>
      </c>
      <c r="O18" s="21">
        <f>8+8+8+7+7</f>
        <v>38</v>
      </c>
      <c r="P18" s="21">
        <f>10+10+10+9+9</f>
        <v>48</v>
      </c>
      <c r="Q18" s="21">
        <f>9+9+9+9+9</f>
        <v>45</v>
      </c>
      <c r="R18" s="50">
        <f>8+8+8+7+0</f>
        <v>31</v>
      </c>
      <c r="S18" s="67">
        <f>IF(SUM(M18:R18)=0,"",SUM(M18:R18))</f>
        <v>258</v>
      </c>
      <c r="T18" s="64">
        <f>IF(SUM(F18:K18,M18:R18)=0,"",SUM(L18,S18))</f>
        <v>479</v>
      </c>
      <c r="U18" s="23"/>
    </row>
    <row r="19" spans="1:21" s="13" customFormat="1" ht="16" customHeight="1" x14ac:dyDescent="0.25">
      <c r="A19" s="85">
        <v>12</v>
      </c>
      <c r="B19" s="40" t="s">
        <v>37</v>
      </c>
      <c r="C19" s="26" t="s">
        <v>38</v>
      </c>
      <c r="D19" s="21">
        <v>1961</v>
      </c>
      <c r="E19" s="55" t="s">
        <v>31</v>
      </c>
      <c r="F19" s="47">
        <f>10+10+10+10+10</f>
        <v>50</v>
      </c>
      <c r="G19" s="48">
        <f>9+8+8+7+7</f>
        <v>39</v>
      </c>
      <c r="H19" s="48">
        <f>7+7+6+6+2</f>
        <v>28</v>
      </c>
      <c r="I19" s="48">
        <f>10+9+9+9+9</f>
        <v>46</v>
      </c>
      <c r="J19" s="48">
        <f>8+8+8+8+7</f>
        <v>39</v>
      </c>
      <c r="K19" s="62">
        <f>7+7+6+6+3</f>
        <v>29</v>
      </c>
      <c r="L19" s="67">
        <f>IF(SUM(F19:K19)=0,"",SUM(F19:K19))</f>
        <v>231</v>
      </c>
      <c r="M19" s="49">
        <f>10+9+9+9+9</f>
        <v>46</v>
      </c>
      <c r="N19" s="21">
        <f>8+8+8+8+8</f>
        <v>40</v>
      </c>
      <c r="O19" s="21">
        <f>7+7+6+6+0</f>
        <v>26</v>
      </c>
      <c r="P19" s="21">
        <f>10+10+10+10+9</f>
        <v>49</v>
      </c>
      <c r="Q19" s="21">
        <f>9+9+9+8+8</f>
        <v>43</v>
      </c>
      <c r="R19" s="50">
        <f>8+8+8+7+7</f>
        <v>38</v>
      </c>
      <c r="S19" s="67">
        <f>IF(SUM(M19:R19)=0,"",SUM(M19:R19))</f>
        <v>242</v>
      </c>
      <c r="T19" s="64">
        <f>IF(SUM(F19:K19,M19:R19)=0,"",SUM(L19,S19))</f>
        <v>473</v>
      </c>
      <c r="U19" s="38"/>
    </row>
    <row r="20" spans="1:21" s="13" customFormat="1" ht="16" customHeight="1" x14ac:dyDescent="0.25">
      <c r="A20" s="85">
        <v>13</v>
      </c>
      <c r="B20" s="40" t="s">
        <v>21</v>
      </c>
      <c r="C20" s="41" t="s">
        <v>24</v>
      </c>
      <c r="D20" s="21">
        <v>1997</v>
      </c>
      <c r="E20" s="55" t="s">
        <v>31</v>
      </c>
      <c r="F20" s="47">
        <f>10+10+9+9+8</f>
        <v>46</v>
      </c>
      <c r="G20" s="48">
        <f>8+8+8+8+8</f>
        <v>40</v>
      </c>
      <c r="H20" s="48">
        <f>7+7+7+7+5</f>
        <v>33</v>
      </c>
      <c r="I20" s="48">
        <f>10+10+9+8+8</f>
        <v>45</v>
      </c>
      <c r="J20" s="48">
        <f>8+8+7+7+7</f>
        <v>37</v>
      </c>
      <c r="K20" s="62">
        <f>7+6+6+6+4</f>
        <v>29</v>
      </c>
      <c r="L20" s="67">
        <f>IF(SUM(F20:K20)=0,"",SUM(F20:K20))</f>
        <v>230</v>
      </c>
      <c r="M20" s="49">
        <f>10+10+10+9+9+9</f>
        <v>57</v>
      </c>
      <c r="N20" s="21">
        <f>9+8+7+7+7</f>
        <v>38</v>
      </c>
      <c r="O20" s="21">
        <f>7+6+6+0+0</f>
        <v>19</v>
      </c>
      <c r="P20" s="21">
        <f>10+10+10+10+9</f>
        <v>49</v>
      </c>
      <c r="Q20" s="21">
        <f>9+8+8+8+8</f>
        <v>41</v>
      </c>
      <c r="R20" s="50">
        <f>8+7+6+0+0</f>
        <v>21</v>
      </c>
      <c r="S20" s="67">
        <f>IF(SUM(M20:R20)=0,"",SUM(M20:R20))</f>
        <v>225</v>
      </c>
      <c r="T20" s="64">
        <f>IF(SUM(F20:K20,M20:R20)=0,"",SUM(L20,S20))</f>
        <v>455</v>
      </c>
      <c r="U20" s="38"/>
    </row>
    <row r="21" spans="1:21" s="13" customFormat="1" ht="16" customHeight="1" x14ac:dyDescent="0.25">
      <c r="A21" s="85">
        <v>14</v>
      </c>
      <c r="B21" s="40" t="s">
        <v>36</v>
      </c>
      <c r="C21" s="41" t="s">
        <v>27</v>
      </c>
      <c r="D21" s="21">
        <v>1975</v>
      </c>
      <c r="E21" s="55" t="s">
        <v>31</v>
      </c>
      <c r="F21" s="47">
        <f>10+8+8+7+5</f>
        <v>38</v>
      </c>
      <c r="G21" s="48">
        <f>4+4+3+2+2</f>
        <v>15</v>
      </c>
      <c r="H21" s="48">
        <f>0+0+0+0+0</f>
        <v>0</v>
      </c>
      <c r="I21" s="48">
        <f>8+6+5+4+4</f>
        <v>27</v>
      </c>
      <c r="J21" s="48">
        <f>3+2+2+1+0</f>
        <v>8</v>
      </c>
      <c r="K21" s="62">
        <f>0+0+0+0+0</f>
        <v>0</v>
      </c>
      <c r="L21" s="67">
        <f>IF(SUM(F21:K21)=0,"",SUM(F21:K21))</f>
        <v>88</v>
      </c>
      <c r="M21" s="49">
        <f>8+7+6+6+6</f>
        <v>33</v>
      </c>
      <c r="N21" s="21">
        <f>0+0+0+0+0</f>
        <v>0</v>
      </c>
      <c r="O21" s="21">
        <f>0+0+0+0+0</f>
        <v>0</v>
      </c>
      <c r="P21" s="21">
        <f>7+7+7+7+6</f>
        <v>34</v>
      </c>
      <c r="Q21" s="21">
        <f>6+0+0+0+0</f>
        <v>6</v>
      </c>
      <c r="R21" s="50">
        <f>0+0+0+0+0</f>
        <v>0</v>
      </c>
      <c r="S21" s="67">
        <f>IF(SUM(M21:R21)=0,"",SUM(M21:R21))</f>
        <v>73</v>
      </c>
      <c r="T21" s="64">
        <f>IF(SUM(F21:K21,M21:R21)=0,"",SUM(L21,S21))</f>
        <v>161</v>
      </c>
      <c r="U21" s="38"/>
    </row>
    <row r="22" spans="1:21" s="13" customFormat="1" ht="16" customHeight="1" x14ac:dyDescent="0.25">
      <c r="A22" s="20"/>
      <c r="B22" s="40"/>
      <c r="C22" s="25"/>
      <c r="D22" s="21"/>
      <c r="E22" s="55"/>
      <c r="F22" s="47"/>
      <c r="G22" s="48"/>
      <c r="H22" s="48"/>
      <c r="I22" s="48"/>
      <c r="J22" s="48"/>
      <c r="K22" s="62"/>
      <c r="L22" s="67" t="str">
        <f>IF(SUM(F22:K22)=0,"",SUM(F22:K22))</f>
        <v/>
      </c>
      <c r="M22" s="49"/>
      <c r="N22" s="21"/>
      <c r="O22" s="21"/>
      <c r="P22" s="21"/>
      <c r="Q22" s="21"/>
      <c r="R22" s="50"/>
      <c r="S22" s="67" t="str">
        <f>IF(SUM(M22:R22)=0,"",SUM(M22:R22))</f>
        <v/>
      </c>
      <c r="T22" s="64" t="str">
        <f>IF(SUM(F22:K22,M22:R22)=0,"",SUM(L22,S22))</f>
        <v/>
      </c>
      <c r="U22" s="23"/>
    </row>
    <row r="23" spans="1:21" s="13" customFormat="1" ht="16" customHeight="1" thickBot="1" x14ac:dyDescent="0.3">
      <c r="A23" s="39"/>
      <c r="B23" s="57"/>
      <c r="C23" s="58"/>
      <c r="D23" s="18"/>
      <c r="E23" s="59"/>
      <c r="F23" s="17"/>
      <c r="G23" s="18"/>
      <c r="H23" s="18"/>
      <c r="I23" s="18"/>
      <c r="J23" s="18"/>
      <c r="K23" s="51"/>
      <c r="L23" s="68" t="str">
        <f>IF(SUM(F23:K23)=0,"",SUM(F23:K23))</f>
        <v/>
      </c>
      <c r="M23" s="17"/>
      <c r="N23" s="18"/>
      <c r="O23" s="18"/>
      <c r="P23" s="18"/>
      <c r="Q23" s="18"/>
      <c r="R23" s="51"/>
      <c r="S23" s="68" t="str">
        <f>IF(SUM(M23:R23)=0,"",SUM(M23:R23))</f>
        <v/>
      </c>
      <c r="T23" s="65" t="str">
        <f>IF(SUM(F23:K23,M23:R23)=0,"",SUM(L23,S23))</f>
        <v/>
      </c>
      <c r="U23" s="27"/>
    </row>
    <row r="24" spans="1:21" s="13" customFormat="1" ht="16" customHeight="1" thickTop="1" x14ac:dyDescent="0.25">
      <c r="A24" s="28"/>
      <c r="B24" s="29"/>
      <c r="C24" s="29"/>
      <c r="D24" s="30"/>
      <c r="E24" s="31"/>
      <c r="F24" s="31"/>
      <c r="G24" s="31"/>
      <c r="H24" s="31"/>
      <c r="I24" s="31"/>
      <c r="J24" s="31"/>
      <c r="K24" s="31"/>
      <c r="L24" s="31"/>
      <c r="M24" s="30"/>
      <c r="N24" s="30"/>
      <c r="O24" s="30"/>
      <c r="P24" s="30"/>
      <c r="Q24" s="30"/>
      <c r="R24" s="30"/>
      <c r="S24" s="30"/>
      <c r="T24" s="32"/>
      <c r="U24" s="33"/>
    </row>
    <row r="25" spans="1:21" s="13" customFormat="1" ht="16" customHeight="1" x14ac:dyDescent="0.25">
      <c r="A25" s="28"/>
      <c r="B25" s="29"/>
      <c r="C25" s="29"/>
      <c r="D25" s="30"/>
      <c r="E25" s="31"/>
      <c r="F25" s="31"/>
      <c r="G25" s="31"/>
      <c r="H25" s="31"/>
      <c r="I25" s="31"/>
      <c r="J25" s="31"/>
      <c r="K25" s="31"/>
      <c r="L25" s="31"/>
      <c r="M25" s="30"/>
      <c r="N25" s="30"/>
      <c r="O25" s="30"/>
      <c r="P25" s="30"/>
      <c r="Q25" s="30"/>
      <c r="R25" s="30"/>
      <c r="S25" s="30"/>
      <c r="T25" s="32"/>
      <c r="U25" s="33"/>
    </row>
    <row r="26" spans="1:21" s="13" customFormat="1" ht="16" customHeight="1" x14ac:dyDescent="0.25">
      <c r="A26" s="2" t="s">
        <v>55</v>
      </c>
      <c r="B26" s="29"/>
      <c r="C26" s="29"/>
      <c r="D26" s="30"/>
      <c r="E26" s="31"/>
      <c r="F26" s="31"/>
      <c r="G26" s="31"/>
      <c r="H26" s="31"/>
      <c r="I26" s="31"/>
      <c r="J26" s="31"/>
      <c r="K26" s="31"/>
      <c r="L26" s="31"/>
      <c r="M26" s="74" t="s">
        <v>23</v>
      </c>
      <c r="N26" s="74"/>
      <c r="O26" s="74"/>
      <c r="P26" s="74"/>
      <c r="Q26" s="75" t="s">
        <v>26</v>
      </c>
      <c r="R26" s="75"/>
      <c r="S26" s="75"/>
      <c r="T26" s="75"/>
      <c r="U26" s="75"/>
    </row>
    <row r="27" spans="1:21" s="13" customFormat="1" ht="16" customHeight="1" x14ac:dyDescent="0.25">
      <c r="A27" s="2"/>
      <c r="B27" s="29"/>
      <c r="C27" s="29"/>
      <c r="D27" s="30"/>
      <c r="E27" s="31"/>
      <c r="F27" s="31"/>
      <c r="G27" s="31"/>
      <c r="H27" s="31"/>
      <c r="I27" s="31"/>
      <c r="J27" s="31"/>
      <c r="K27" s="31"/>
      <c r="L27" s="31"/>
      <c r="M27" s="30"/>
      <c r="N27" s="30"/>
      <c r="O27" s="30"/>
      <c r="P27" s="30"/>
      <c r="Q27" s="75" t="s">
        <v>29</v>
      </c>
      <c r="R27" s="75"/>
      <c r="S27" s="75"/>
      <c r="T27" s="75"/>
      <c r="U27" s="75"/>
    </row>
    <row r="28" spans="1:21" ht="15.5" x14ac:dyDescent="0.35">
      <c r="A28" s="7"/>
    </row>
    <row r="29" spans="1:21" ht="15.5" x14ac:dyDescent="0.35">
      <c r="A29" s="7"/>
    </row>
    <row r="30" spans="1:21" ht="15.5" x14ac:dyDescent="0.35">
      <c r="A30" s="7"/>
    </row>
    <row r="31" spans="1:21" ht="15.5" x14ac:dyDescent="0.35">
      <c r="A31" s="7"/>
    </row>
    <row r="32" spans="1:21" ht="15.5" x14ac:dyDescent="0.35">
      <c r="A32" s="7"/>
    </row>
    <row r="33" spans="1:1" ht="15.5" x14ac:dyDescent="0.35">
      <c r="A33" s="7"/>
    </row>
    <row r="34" spans="1:1" ht="15.5" x14ac:dyDescent="0.35">
      <c r="A34" s="7"/>
    </row>
    <row r="35" spans="1:1" ht="15.5" x14ac:dyDescent="0.35">
      <c r="A35" s="7"/>
    </row>
    <row r="36" spans="1:1" ht="15.5" x14ac:dyDescent="0.35">
      <c r="A36" s="7"/>
    </row>
  </sheetData>
  <autoFilter ref="A6:U7" xr:uid="{2C7E83F3-7E15-4B8E-A060-01E76A599F0F}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sortState xmlns:xlrd2="http://schemas.microsoft.com/office/spreadsheetml/2017/richdata2" ref="A9:U23">
      <sortCondition ref="A6:A7"/>
    </sortState>
  </autoFilter>
  <mergeCells count="14">
    <mergeCell ref="Q27:U27"/>
    <mergeCell ref="U6:U7"/>
    <mergeCell ref="A6:A7"/>
    <mergeCell ref="C3:E3"/>
    <mergeCell ref="C4:E4"/>
    <mergeCell ref="A1:U1"/>
    <mergeCell ref="P3:S3"/>
    <mergeCell ref="P4:S4"/>
    <mergeCell ref="L6:L7"/>
    <mergeCell ref="S6:S7"/>
    <mergeCell ref="F6:K6"/>
    <mergeCell ref="M6:R6"/>
    <mergeCell ref="M26:P26"/>
    <mergeCell ref="Q26:U26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Jerie, Jiri</dc:creator>
  <cp:lastModifiedBy>Jerie, Jiri</cp:lastModifiedBy>
  <cp:lastPrinted>2026-06-13T10:35:50Z</cp:lastPrinted>
  <dcterms:created xsi:type="dcterms:W3CDTF">2023-06-10T11:00:01Z</dcterms:created>
  <dcterms:modified xsi:type="dcterms:W3CDTF">2026-06-13T10:48:58Z</dcterms:modified>
</cp:coreProperties>
</file>